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125" windowWidth="18795" windowHeight="5040" tabRatio="680"/>
  </bookViews>
  <sheets>
    <sheet name="CourseworkNoProj" sheetId="4" r:id="rId1"/>
    <sheet name="Sheet1" sheetId="5" r:id="rId2"/>
  </sheets>
  <definedNames>
    <definedName name="_xlnm.Print_Area" localSheetId="0">CourseworkNoProj!$A$1:$H$44</definedName>
  </definedNames>
  <calcPr calcId="145621" concurrentCalc="0"/>
</workbook>
</file>

<file path=xl/calcChain.xml><?xml version="1.0" encoding="utf-8"?>
<calcChain xmlns="http://schemas.openxmlformats.org/spreadsheetml/2006/main">
  <c r="E12" i="4" l="1"/>
  <c r="E13" i="4"/>
  <c r="E14" i="4"/>
  <c r="E15" i="4"/>
  <c r="E7" i="4"/>
  <c r="E8" i="4"/>
  <c r="E9" i="4"/>
  <c r="E10" i="4"/>
  <c r="E17" i="4"/>
  <c r="E18" i="4"/>
  <c r="E19" i="4"/>
  <c r="D29" i="4"/>
  <c r="E29" i="4"/>
  <c r="D33" i="4"/>
  <c r="G29" i="4"/>
  <c r="D34" i="4"/>
  <c r="D35" i="4"/>
  <c r="G15" i="4"/>
  <c r="G10" i="4"/>
  <c r="G19" i="4"/>
  <c r="E31" i="4"/>
  <c r="E33" i="4"/>
  <c r="D32" i="4"/>
  <c r="E32" i="4"/>
  <c r="E35" i="4"/>
  <c r="I35" i="4"/>
  <c r="A18" i="4"/>
  <c r="A17" i="4"/>
  <c r="A9" i="4"/>
  <c r="A8" i="4"/>
  <c r="A7" i="4"/>
</calcChain>
</file>

<file path=xl/sharedStrings.xml><?xml version="1.0" encoding="utf-8"?>
<sst xmlns="http://schemas.openxmlformats.org/spreadsheetml/2006/main" count="175" uniqueCount="94">
  <si>
    <t>Algorithms</t>
  </si>
  <si>
    <t>Non-CSE &lt;=6</t>
  </si>
  <si>
    <t>Y/N/NA</t>
  </si>
  <si>
    <t>Notes:</t>
  </si>
  <si>
    <t>GRADUATE PRE-CORE (note 1)</t>
  </si>
  <si>
    <t>GRADUATE CORE</t>
  </si>
  <si>
    <t>APPLIED CORE (note 2)</t>
  </si>
  <si>
    <t>MS ELECTIVES (note 4)</t>
  </si>
  <si>
    <t>Course#</t>
  </si>
  <si>
    <t># of Cr-Hrs</t>
  </si>
  <si>
    <t>Grd CrHr</t>
  </si>
  <si>
    <t>S/U CrHr</t>
  </si>
  <si>
    <t>(1) Pre-core courses: 5231, 5232, 5241, 5321, 5331, 5341, 5421, 5431, 5461, 5521, 5541</t>
  </si>
  <si>
    <t>Total &gt;= 33</t>
  </si>
  <si>
    <t>(3) See MS program description for MS project requirements</t>
  </si>
  <si>
    <t>Graded &gt;=30</t>
  </si>
  <si>
    <t>S/U</t>
  </si>
  <si>
    <t>non-cse</t>
  </si>
  <si>
    <t>CSE</t>
  </si>
  <si>
    <t>TOTAL CREDIT HOURS</t>
  </si>
  <si>
    <t>Total Graduate Pre-Core cr-hrs (&lt;= 6)  -------&gt;</t>
  </si>
  <si>
    <t>Total Graduate Core cr-hrs (= 9) -------&gt;</t>
  </si>
  <si>
    <t>Total MS Elective cr-hrs -------&gt;</t>
  </si>
  <si>
    <t>Y</t>
  </si>
  <si>
    <t>Total Applied Core cr-hrs (&gt;= 6) -------&gt;</t>
  </si>
  <si>
    <t>MS CSE Program Requirements: Coursework Track (not project)</t>
  </si>
  <si>
    <t xml:space="preserve">Advisor Name: </t>
  </si>
  <si>
    <t>Advisor Signature:</t>
  </si>
  <si>
    <t>Grad Studies Chair approval:</t>
  </si>
  <si>
    <t>(4) Any CSE course &gt;= 5100 or above except pre-core; or other GSC-approved graduate course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</si>
  <si>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</si>
  <si>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</si>
  <si>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</si>
  <si>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</si>
  <si>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</si>
  <si>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</si>
  <si>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</si>
  <si>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</si>
  <si>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</si>
  <si>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</si>
  <si>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E</t>
  </si>
  <si>
    <t>crhrs</t>
  </si>
  <si>
    <t>1-3</t>
  </si>
  <si>
    <t>6469</t>
  </si>
  <si>
    <t>6479</t>
  </si>
  <si>
    <t>6539</t>
  </si>
  <si>
    <t>6559</t>
  </si>
  <si>
    <t>course#</t>
  </si>
  <si>
    <t>core</t>
  </si>
  <si>
    <t>comment</t>
  </si>
  <si>
    <t>PC</t>
  </si>
  <si>
    <t>pre-core</t>
  </si>
  <si>
    <t>AP</t>
  </si>
  <si>
    <t>applied core</t>
  </si>
  <si>
    <t>CR</t>
  </si>
  <si>
    <t>1-10</t>
  </si>
  <si>
    <t>PC list</t>
  </si>
  <si>
    <t>title</t>
  </si>
  <si>
    <t>AP list</t>
  </si>
  <si>
    <t>S/U list</t>
  </si>
  <si>
    <t>FIRST NAME</t>
  </si>
  <si>
    <t>LAST NAME</t>
  </si>
  <si>
    <t xml:space="preserve">EOS (Y/N) </t>
  </si>
  <si>
    <t>(2) Applied Core: (5242 or 5243), 5343, 5441, 5462, (5522 or 5523), (5542or 5544)</t>
  </si>
  <si>
    <t>Computbly&amp;Complxty OR Prog Languages</t>
  </si>
  <si>
    <t>Comp Architecture OR Operating Systems</t>
  </si>
  <si>
    <t>all course numbers? So can auto title for CSE classes?</t>
  </si>
  <si>
    <t>CSE?</t>
  </si>
  <si>
    <t xml:space="preserve">GRADUATE? </t>
  </si>
  <si>
    <t>Term Taken:</t>
  </si>
  <si>
    <t>Pass (Y/N)</t>
  </si>
  <si>
    <t>CHECK</t>
  </si>
  <si>
    <t>pre-core, core, applied core</t>
  </si>
  <si>
    <t xml:space="preserve">ID#  </t>
  </si>
  <si>
    <t xml:space="preserve">DOT#  </t>
  </si>
  <si>
    <t xml:space="preserve">GRADUATION TERM/YEAR  </t>
  </si>
  <si>
    <t>AP1</t>
  </si>
  <si>
    <t>AP2</t>
  </si>
  <si>
    <t>AP3</t>
  </si>
  <si>
    <t>AP4</t>
  </si>
  <si>
    <t>AP5</t>
  </si>
  <si>
    <t>AP6</t>
  </si>
  <si>
    <t>AP check</t>
  </si>
  <si>
    <t>FOR PLANNING PURPOSES ONLY</t>
  </si>
  <si>
    <t>do not put any pre-core classes here</t>
  </si>
  <si>
    <t>eos = end of semester</t>
  </si>
  <si>
    <t xml:space="preserve">nothing protected… </t>
  </si>
  <si>
    <t>when print, scale it so all the rows fit on one page :o)</t>
  </si>
  <si>
    <t>input values are in green</t>
  </si>
  <si>
    <t>currently, you need to add the course names as well</t>
  </si>
  <si>
    <t>(working on doing this automatically)</t>
  </si>
  <si>
    <t>pre-core, applied core and grad core course#s have drop down menus</t>
  </si>
  <si>
    <t>change Y to N for non-cse classes</t>
  </si>
  <si>
    <t>Comprehesive Exam -----------&gt;&gt;&gt;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</si>
</sst>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3" borderId="0" xfId="0" applyFill="1"/>
    <xf numFmtId="0" fontId="6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9" fillId="0" borderId="0" xfId="0" applyFont="1"/>
    <xf numFmtId="0" fontId="6" fillId="0" borderId="9" xfId="0" applyFont="1" applyBorder="1" applyAlignment="1">
      <alignment horizontal="center" wrapText="1"/>
    </xf>
    <xf numFmtId="0" fontId="7" fillId="2" borderId="5" xfId="0" applyFont="1" applyFill="1" applyBorder="1" applyAlignment="1"/>
    <xf numFmtId="0" fontId="7" fillId="2" borderId="8" xfId="0" applyFont="1" applyFill="1" applyBorder="1" applyAlignment="1"/>
    <xf numFmtId="0" fontId="7" fillId="0" borderId="1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/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/>
    <xf numFmtId="0" fontId="0" fillId="0" borderId="0" xfId="0" applyFont="1"/>
    <xf numFmtId="16" fontId="0" fillId="0" borderId="1" xfId="0" quotePrefix="1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4" borderId="17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1" fillId="0" borderId="0" xfId="0" applyFont="1"/>
    <xf numFmtId="0" fontId="7" fillId="4" borderId="1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16" xfId="0" applyNumberForma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3" borderId="33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0" fillId="6" borderId="16" xfId="0" applyFont="1" applyFill="1" applyBorder="1" applyAlignment="1">
      <alignment horizontal="center"/>
    </xf>
    <xf numFmtId="0" fontId="0" fillId="6" borderId="16" xfId="0" applyFill="1" applyBorder="1"/>
    <xf numFmtId="0" fontId="0" fillId="6" borderId="3" xfId="0" applyFill="1" applyBorder="1"/>
    <xf numFmtId="0" fontId="7" fillId="4" borderId="13" xfId="0" applyFont="1" applyFill="1" applyBorder="1"/>
    <xf numFmtId="0" fontId="6" fillId="6" borderId="21" xfId="0" applyFont="1" applyFill="1" applyBorder="1" applyAlignment="1">
      <alignment horizontal="center" wrapText="1"/>
    </xf>
    <xf numFmtId="0" fontId="7" fillId="6" borderId="0" xfId="0" applyFont="1" applyFill="1" applyBorder="1"/>
    <xf numFmtId="0" fontId="0" fillId="6" borderId="15" xfId="0" applyFill="1" applyBorder="1"/>
    <xf numFmtId="0" fontId="0" fillId="3" borderId="2" xfId="0" applyFill="1" applyBorder="1"/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8" fillId="4" borderId="1" xfId="0" applyFont="1" applyFill="1" applyBorder="1" applyAlignment="1"/>
    <xf numFmtId="0" fontId="0" fillId="0" borderId="1" xfId="0" applyNumberForma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1" fillId="0" borderId="0" xfId="0" applyFont="1"/>
    <xf numFmtId="0" fontId="7" fillId="0" borderId="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5" borderId="6" xfId="0" applyFont="1" applyFill="1" applyBorder="1" applyAlignment="1">
      <alignment horizontal="right"/>
    </xf>
    <xf numFmtId="0" fontId="7" fillId="5" borderId="26" xfId="0" applyFont="1" applyFill="1" applyBorder="1" applyAlignment="1">
      <alignment horizontal="right"/>
    </xf>
    <xf numFmtId="0" fontId="7" fillId="5" borderId="22" xfId="0" applyFont="1" applyFill="1" applyBorder="1" applyAlignment="1">
      <alignment horizontal="right"/>
    </xf>
    <xf numFmtId="0" fontId="7" fillId="0" borderId="8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5" borderId="23" xfId="0" applyFont="1" applyFill="1" applyBorder="1" applyAlignment="1">
      <alignment horizontal="right"/>
    </xf>
    <xf numFmtId="0" fontId="7" fillId="5" borderId="24" xfId="0" applyFont="1" applyFill="1" applyBorder="1" applyAlignment="1">
      <alignment horizontal="right"/>
    </xf>
    <xf numFmtId="0" fontId="7" fillId="5" borderId="25" xfId="0" applyFont="1" applyFill="1" applyBorder="1" applyAlignment="1">
      <alignment horizontal="right"/>
    </xf>
    <xf numFmtId="0" fontId="7" fillId="5" borderId="28" xfId="0" applyFont="1" applyFill="1" applyBorder="1" applyAlignment="1">
      <alignment horizontal="right"/>
    </xf>
    <xf numFmtId="0" fontId="7" fillId="5" borderId="29" xfId="0" applyFont="1" applyFill="1" applyBorder="1" applyAlignment="1">
      <alignment horizontal="right"/>
    </xf>
    <xf numFmtId="0" fontId="7" fillId="5" borderId="30" xfId="0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160" zoomScaleNormal="160" workbookViewId="0">
      <selection sqref="A1:H1"/>
    </sheetView>
  </sheetViews>
  <sheetFormatPr defaultRowHeight="15" x14ac:dyDescent="0.25"/>
  <cols>
    <col min="1" max="1" width="13" customWidth="1"/>
    <col min="2" max="2" width="18" customWidth="1"/>
    <col min="3" max="3" width="5" customWidth="1"/>
    <col min="4" max="4" width="8" bestFit="1" customWidth="1"/>
    <col min="5" max="5" width="8.7109375" customWidth="1"/>
    <col min="6" max="6" width="8" customWidth="1"/>
    <col min="7" max="7" width="9" bestFit="1" customWidth="1"/>
    <col min="8" max="8" width="7.85546875" bestFit="1" customWidth="1"/>
    <col min="9" max="9" width="11.5703125" bestFit="1" customWidth="1"/>
    <col min="10" max="10" width="64" bestFit="1" customWidth="1"/>
  </cols>
  <sheetData>
    <row r="1" spans="1:13" ht="18.75" x14ac:dyDescent="0.3">
      <c r="A1" s="92" t="s">
        <v>25</v>
      </c>
      <c r="B1" s="92"/>
      <c r="C1" s="92"/>
      <c r="D1" s="92"/>
      <c r="E1" s="92"/>
      <c r="F1" s="92"/>
      <c r="G1" s="92"/>
      <c r="H1" s="92"/>
      <c r="J1" s="22" t="s">
        <v>83</v>
      </c>
    </row>
    <row r="2" spans="1:13" s="1" customFormat="1" ht="18.75" x14ac:dyDescent="0.3">
      <c r="A2" s="62" t="s">
        <v>60</v>
      </c>
      <c r="B2" s="102"/>
      <c r="C2" s="102"/>
      <c r="D2" s="102"/>
      <c r="E2" s="102"/>
      <c r="F2" s="61" t="s">
        <v>73</v>
      </c>
      <c r="G2" s="102"/>
      <c r="H2" s="102"/>
      <c r="I2"/>
      <c r="J2"/>
    </row>
    <row r="3" spans="1:13" s="1" customFormat="1" ht="18.75" x14ac:dyDescent="0.3">
      <c r="A3" s="62" t="s">
        <v>61</v>
      </c>
      <c r="B3" s="102"/>
      <c r="C3" s="102"/>
      <c r="D3" s="102"/>
      <c r="E3" s="102"/>
      <c r="F3" s="61" t="s">
        <v>74</v>
      </c>
      <c r="G3" s="102"/>
      <c r="H3" s="102"/>
      <c r="I3"/>
      <c r="J3"/>
    </row>
    <row r="4" spans="1:13" s="1" customFormat="1" ht="18.75" x14ac:dyDescent="0.3">
      <c r="A4" s="62" t="s">
        <v>62</v>
      </c>
      <c r="B4" s="84"/>
      <c r="C4" s="103" t="s">
        <v>75</v>
      </c>
      <c r="D4" s="103"/>
      <c r="E4" s="103"/>
      <c r="F4" s="103"/>
      <c r="G4" s="102"/>
      <c r="H4" s="102"/>
      <c r="I4"/>
      <c r="J4" t="s">
        <v>85</v>
      </c>
    </row>
    <row r="5" spans="1:13" s="1" customFormat="1" ht="12" customHeight="1" x14ac:dyDescent="0.3">
      <c r="A5" s="4"/>
      <c r="B5" s="4"/>
      <c r="E5" s="5"/>
      <c r="F5" s="6"/>
      <c r="G5" s="7"/>
      <c r="H5" s="13"/>
      <c r="I5"/>
      <c r="J5"/>
    </row>
    <row r="6" spans="1:13" s="13" customFormat="1" x14ac:dyDescent="0.25">
      <c r="A6" s="104" t="s">
        <v>4</v>
      </c>
      <c r="B6" s="105"/>
      <c r="C6" s="106"/>
      <c r="D6" s="12" t="s">
        <v>8</v>
      </c>
      <c r="E6" s="12" t="s">
        <v>10</v>
      </c>
      <c r="F6"/>
      <c r="G6"/>
      <c r="I6"/>
      <c r="J6" t="s">
        <v>86</v>
      </c>
      <c r="K6"/>
      <c r="L6"/>
      <c r="M6"/>
    </row>
    <row r="7" spans="1:13" s="13" customFormat="1" x14ac:dyDescent="0.25">
      <c r="A7" s="93" t="str">
        <f>IF(D7="","",VLOOKUP(D7,Sheet1!$D$2:$H$88,5,FALSE))</f>
        <v/>
      </c>
      <c r="B7" s="94"/>
      <c r="C7" s="95"/>
      <c r="D7" s="51"/>
      <c r="E7" s="58" t="str">
        <f>IF(D7="","",VLOOKUP(D7,Sheet1!$D$2:$H$88,2,FALSE))</f>
        <v/>
      </c>
      <c r="F7"/>
      <c r="I7"/>
      <c r="J7" t="s">
        <v>88</v>
      </c>
      <c r="K7"/>
      <c r="L7"/>
      <c r="M7"/>
    </row>
    <row r="8" spans="1:13" s="13" customFormat="1" x14ac:dyDescent="0.25">
      <c r="A8" s="93" t="str">
        <f>IF(D8="","",VLOOKUP(D8,Sheet1!$D$2:$H$88,5,FALSE))</f>
        <v/>
      </c>
      <c r="B8" s="94"/>
      <c r="C8" s="95"/>
      <c r="D8" s="35"/>
      <c r="E8" s="58" t="str">
        <f>IF(D8="","",VLOOKUP(D8,Sheet1!$D$2:$H$88,2,FALSE))</f>
        <v/>
      </c>
      <c r="F8"/>
      <c r="G8"/>
      <c r="I8"/>
      <c r="J8" t="s">
        <v>89</v>
      </c>
      <c r="K8"/>
      <c r="L8"/>
      <c r="M8"/>
    </row>
    <row r="9" spans="1:13" s="13" customFormat="1" ht="15.75" thickBot="1" x14ac:dyDescent="0.3">
      <c r="A9" s="93" t="str">
        <f>IF(D9="","",VLOOKUP(D9,Sheet1!$D$2:$H$88,5,FALSE))</f>
        <v/>
      </c>
      <c r="B9" s="94"/>
      <c r="C9" s="95"/>
      <c r="D9" s="37"/>
      <c r="E9" s="58" t="str">
        <f>IF(D9="","",VLOOKUP(D9,Sheet1!$D$2:$H$88,2,FALSE))</f>
        <v/>
      </c>
      <c r="I9"/>
      <c r="J9" t="s">
        <v>90</v>
      </c>
      <c r="K9"/>
      <c r="L9"/>
      <c r="M9"/>
    </row>
    <row r="10" spans="1:13" s="13" customFormat="1" ht="15.75" thickBot="1" x14ac:dyDescent="0.3">
      <c r="A10" s="96" t="s">
        <v>20</v>
      </c>
      <c r="B10" s="97"/>
      <c r="C10" s="98"/>
      <c r="D10" s="98"/>
      <c r="E10" s="31">
        <f>IF(SUM(E7:E9)&gt;6,6,SUM(E7:E9))</f>
        <v>0</v>
      </c>
      <c r="F10" s="30" t="s">
        <v>2</v>
      </c>
      <c r="G10" s="21" t="str">
        <f>IF(E10="","NA",IF(E10&lt;=6,"Y","N"))</f>
        <v>Y</v>
      </c>
      <c r="I10"/>
      <c r="J10"/>
      <c r="K10"/>
      <c r="L10"/>
      <c r="M10"/>
    </row>
    <row r="11" spans="1:13" s="13" customFormat="1" x14ac:dyDescent="0.25">
      <c r="A11" s="104" t="s">
        <v>5</v>
      </c>
      <c r="B11" s="105"/>
      <c r="C11" s="106"/>
      <c r="D11" s="15" t="s">
        <v>8</v>
      </c>
      <c r="E11" s="12" t="s">
        <v>10</v>
      </c>
      <c r="F11"/>
      <c r="G11"/>
      <c r="I11"/>
      <c r="J11" t="s">
        <v>91</v>
      </c>
      <c r="M11"/>
    </row>
    <row r="12" spans="1:13" s="13" customFormat="1" x14ac:dyDescent="0.25">
      <c r="A12" s="89" t="s">
        <v>0</v>
      </c>
      <c r="B12" s="90"/>
      <c r="C12" s="91"/>
      <c r="D12" s="36"/>
      <c r="E12" s="58" t="str">
        <f>IF(D12="","",VLOOKUP(D12,Sheet1!$D$2:$H$88,2,FALSE))</f>
        <v/>
      </c>
      <c r="F12"/>
      <c r="G12"/>
      <c r="I12"/>
      <c r="J12"/>
      <c r="K12"/>
      <c r="L12"/>
      <c r="M12"/>
    </row>
    <row r="13" spans="1:13" s="13" customFormat="1" x14ac:dyDescent="0.25">
      <c r="A13" s="99" t="s">
        <v>64</v>
      </c>
      <c r="B13" s="100"/>
      <c r="C13" s="101"/>
      <c r="D13" s="54"/>
      <c r="E13" s="58" t="str">
        <f>IF(D13="","",VLOOKUP(D13,Sheet1!$D$2:$H$88,2,FALSE))</f>
        <v/>
      </c>
      <c r="F13"/>
      <c r="G13"/>
      <c r="H13"/>
      <c r="I13"/>
      <c r="J13"/>
      <c r="K13"/>
      <c r="L13"/>
      <c r="M13"/>
    </row>
    <row r="14" spans="1:13" s="13" customFormat="1" ht="15" customHeight="1" thickBot="1" x14ac:dyDescent="0.3">
      <c r="A14" s="99" t="s">
        <v>65</v>
      </c>
      <c r="B14" s="100"/>
      <c r="C14" s="101"/>
      <c r="D14" s="54"/>
      <c r="E14" s="58" t="str">
        <f>IF(D14="","",VLOOKUP(D14,Sheet1!$D$2:$H$88,2,FALSE))</f>
        <v/>
      </c>
      <c r="F14"/>
      <c r="G14"/>
      <c r="H14"/>
      <c r="I14"/>
      <c r="J14"/>
      <c r="K14"/>
      <c r="L14"/>
      <c r="M14"/>
    </row>
    <row r="15" spans="1:13" s="13" customFormat="1" ht="15.75" customHeight="1" thickBot="1" x14ac:dyDescent="0.3">
      <c r="A15" s="96" t="s">
        <v>21</v>
      </c>
      <c r="B15" s="97"/>
      <c r="C15" s="98"/>
      <c r="D15" s="98"/>
      <c r="E15" s="31">
        <f>SUM(E12:E14)</f>
        <v>0</v>
      </c>
      <c r="F15" s="30" t="s">
        <v>2</v>
      </c>
      <c r="G15" s="21" t="str">
        <f>IF(E15="","NA",IF(E15=9,"Y","N"))</f>
        <v>N</v>
      </c>
      <c r="H15"/>
      <c r="I15"/>
      <c r="J15"/>
      <c r="K15"/>
      <c r="L15"/>
      <c r="M15"/>
    </row>
    <row r="16" spans="1:13" s="13" customFormat="1" x14ac:dyDescent="0.25">
      <c r="A16" s="104" t="s">
        <v>6</v>
      </c>
      <c r="B16" s="105"/>
      <c r="C16" s="106"/>
      <c r="D16" s="15" t="s">
        <v>8</v>
      </c>
      <c r="E16" s="12" t="s">
        <v>10</v>
      </c>
      <c r="F16"/>
      <c r="H16"/>
      <c r="I16"/>
      <c r="J16"/>
      <c r="K16"/>
      <c r="L16"/>
      <c r="M16"/>
    </row>
    <row r="17" spans="1:13" s="13" customFormat="1" x14ac:dyDescent="0.25">
      <c r="A17" s="93" t="str">
        <f>IF(D17="","",VLOOKUP(D17,Sheet1!$D$2:$H$88,5,FALSE))</f>
        <v/>
      </c>
      <c r="B17" s="94"/>
      <c r="C17" s="95"/>
      <c r="D17" s="55"/>
      <c r="E17" s="58" t="str">
        <f>IF(D17="","",VLOOKUP(D17,Sheet1!$D$2:$H$88,2,FALSE))</f>
        <v/>
      </c>
      <c r="F17"/>
      <c r="H17"/>
      <c r="I17"/>
      <c r="J17"/>
      <c r="K17"/>
      <c r="L17"/>
      <c r="M17"/>
    </row>
    <row r="18" spans="1:13" s="13" customFormat="1" ht="15.75" thickBot="1" x14ac:dyDescent="0.3">
      <c r="A18" s="93" t="str">
        <f>IF(D18="","",VLOOKUP(D18,Sheet1!$D$2:$H$88,5,FALSE))</f>
        <v/>
      </c>
      <c r="B18" s="94"/>
      <c r="C18" s="95"/>
      <c r="D18" s="38"/>
      <c r="E18" s="58" t="str">
        <f>IF(D18="","",VLOOKUP(D18,Sheet1!$D$2:$H$88,2,FALSE))</f>
        <v/>
      </c>
      <c r="G18" s="53"/>
      <c r="H18"/>
      <c r="I18"/>
      <c r="J18"/>
      <c r="L18"/>
    </row>
    <row r="19" spans="1:13" s="13" customFormat="1" ht="15.75" thickBot="1" x14ac:dyDescent="0.3">
      <c r="A19" s="107" t="s">
        <v>24</v>
      </c>
      <c r="B19" s="108"/>
      <c r="C19" s="108"/>
      <c r="D19" s="109"/>
      <c r="E19" s="19">
        <f>SUM(E17:E18)</f>
        <v>0</v>
      </c>
      <c r="F19" s="73" t="s">
        <v>2</v>
      </c>
      <c r="G19" s="21" t="str">
        <f>IF(E19="","NA",IF(E19&lt;6,"N",IF(VLOOKUP(D17,Sheet1!$N$2:$O$10,2,FALSE)=VLOOKUP(D18,Sheet1!$N$2:$O$10,2,FALSE),"Group","Y")))</f>
        <v>N</v>
      </c>
      <c r="H19"/>
      <c r="I19"/>
      <c r="J19"/>
      <c r="L19"/>
    </row>
    <row r="20" spans="1:13" s="13" customFormat="1" x14ac:dyDescent="0.25">
      <c r="A20" s="20" t="s">
        <v>7</v>
      </c>
      <c r="B20" s="20"/>
      <c r="C20" s="57" t="s">
        <v>67</v>
      </c>
      <c r="D20" s="23" t="s">
        <v>8</v>
      </c>
      <c r="E20" s="17" t="s">
        <v>10</v>
      </c>
      <c r="F20" s="78"/>
      <c r="G20" s="23" t="s">
        <v>11</v>
      </c>
      <c r="H20" s="17" t="s">
        <v>8</v>
      </c>
      <c r="I20"/>
      <c r="J20"/>
      <c r="L20"/>
    </row>
    <row r="21" spans="1:13" s="13" customFormat="1" x14ac:dyDescent="0.25">
      <c r="A21" s="117"/>
      <c r="B21" s="118"/>
      <c r="C21" s="39" t="s">
        <v>23</v>
      </c>
      <c r="D21" s="40"/>
      <c r="E21" s="56"/>
      <c r="F21" s="79"/>
      <c r="G21" s="41"/>
      <c r="H21" s="42"/>
      <c r="I21"/>
      <c r="J21"/>
      <c r="L21"/>
    </row>
    <row r="22" spans="1:13" s="13" customFormat="1" x14ac:dyDescent="0.25">
      <c r="A22" s="117"/>
      <c r="B22" s="118"/>
      <c r="C22" s="39" t="s">
        <v>23</v>
      </c>
      <c r="D22" s="40"/>
      <c r="E22" s="56"/>
      <c r="F22" s="79"/>
      <c r="G22" s="41"/>
      <c r="H22" s="42"/>
      <c r="I22"/>
      <c r="J22"/>
      <c r="L22"/>
    </row>
    <row r="23" spans="1:13" s="13" customFormat="1" x14ac:dyDescent="0.25">
      <c r="A23" s="86"/>
      <c r="B23" s="87"/>
      <c r="C23" s="39" t="s">
        <v>23</v>
      </c>
      <c r="D23" s="40"/>
      <c r="E23" s="56"/>
      <c r="F23" s="79"/>
      <c r="G23" s="41"/>
      <c r="H23" s="42"/>
      <c r="I23"/>
      <c r="J23"/>
      <c r="L23"/>
    </row>
    <row r="24" spans="1:13" s="13" customFormat="1" x14ac:dyDescent="0.25">
      <c r="A24" s="117"/>
      <c r="B24" s="118"/>
      <c r="C24" s="39" t="s">
        <v>23</v>
      </c>
      <c r="D24" s="40"/>
      <c r="E24" s="56"/>
      <c r="F24" s="79"/>
      <c r="G24" s="41"/>
      <c r="H24" s="42"/>
      <c r="I24"/>
      <c r="J24"/>
      <c r="L24"/>
    </row>
    <row r="25" spans="1:13" s="13" customFormat="1" x14ac:dyDescent="0.25">
      <c r="A25" s="117"/>
      <c r="B25" s="118"/>
      <c r="C25" s="39" t="s">
        <v>23</v>
      </c>
      <c r="D25" s="40"/>
      <c r="E25" s="56"/>
      <c r="F25" s="79"/>
      <c r="G25" s="41"/>
      <c r="H25" s="42"/>
      <c r="I25"/>
      <c r="J25"/>
      <c r="L25"/>
    </row>
    <row r="26" spans="1:13" s="13" customFormat="1" x14ac:dyDescent="0.25">
      <c r="A26" s="117"/>
      <c r="B26" s="118"/>
      <c r="C26" s="39" t="s">
        <v>23</v>
      </c>
      <c r="D26" s="40"/>
      <c r="E26" s="56"/>
      <c r="F26" s="79"/>
      <c r="G26" s="41"/>
      <c r="H26" s="42"/>
      <c r="I26"/>
      <c r="J26" t="s">
        <v>84</v>
      </c>
      <c r="L26"/>
    </row>
    <row r="27" spans="1:13" s="13" customFormat="1" ht="15.75" thickBot="1" x14ac:dyDescent="0.3">
      <c r="A27" s="117"/>
      <c r="B27" s="118"/>
      <c r="C27" s="39" t="s">
        <v>23</v>
      </c>
      <c r="D27" s="77"/>
      <c r="E27" s="64"/>
      <c r="F27" s="79"/>
      <c r="G27" s="43"/>
      <c r="H27" s="44"/>
      <c r="I27"/>
      <c r="J27" t="s">
        <v>92</v>
      </c>
      <c r="L27"/>
    </row>
    <row r="28" spans="1:13" s="13" customFormat="1" ht="15.75" thickBot="1" x14ac:dyDescent="0.3">
      <c r="A28" s="24"/>
      <c r="B28" s="25"/>
      <c r="C28" s="25"/>
      <c r="D28" s="34" t="s">
        <v>17</v>
      </c>
      <c r="E28" s="70" t="s">
        <v>18</v>
      </c>
      <c r="F28" s="74"/>
      <c r="G28" s="72" t="s">
        <v>16</v>
      </c>
      <c r="H28"/>
      <c r="I28"/>
      <c r="J28"/>
    </row>
    <row r="29" spans="1:13" s="13" customFormat="1" ht="15.75" thickBot="1" x14ac:dyDescent="0.3">
      <c r="A29" s="110" t="s">
        <v>22</v>
      </c>
      <c r="B29" s="111"/>
      <c r="C29" s="112"/>
      <c r="D29" s="67">
        <f>IF(SUMIF(C21:C28,"N",E21:E28)&gt;6,6,SUMIF(C21:C28,"N",E21:E28))</f>
        <v>0</v>
      </c>
      <c r="E29" s="71">
        <f>SUMIF(C21:C28,"Y",E21:E28)</f>
        <v>0</v>
      </c>
      <c r="F29" s="80"/>
      <c r="G29" s="11">
        <f>IF(SUM(G21:G28)&gt;3,3,SUM(G21:G28))</f>
        <v>0</v>
      </c>
      <c r="H29"/>
      <c r="I29"/>
      <c r="J29"/>
    </row>
    <row r="30" spans="1:13" s="13" customFormat="1" ht="29.25" x14ac:dyDescent="0.3">
      <c r="A30" s="119" t="s">
        <v>19</v>
      </c>
      <c r="B30" s="120"/>
      <c r="C30" s="121"/>
      <c r="D30" s="23" t="s">
        <v>9</v>
      </c>
      <c r="E30" s="68" t="s">
        <v>2</v>
      </c>
      <c r="F30" s="75"/>
      <c r="G30"/>
      <c r="H30"/>
      <c r="I30"/>
      <c r="J30"/>
    </row>
    <row r="31" spans="1:13" s="13" customFormat="1" x14ac:dyDescent="0.25">
      <c r="A31" s="115" t="s">
        <v>72</v>
      </c>
      <c r="B31" s="116"/>
      <c r="C31" s="122"/>
      <c r="D31" s="83" t="s">
        <v>71</v>
      </c>
      <c r="E31" s="82" t="str">
        <f>IF(AND(G10="y",G15="y",G19="y"),"Y","N")</f>
        <v>N</v>
      </c>
      <c r="F31" s="75"/>
      <c r="G31"/>
      <c r="H31"/>
      <c r="I31"/>
      <c r="J31"/>
    </row>
    <row r="32" spans="1:13" s="13" customFormat="1" x14ac:dyDescent="0.25">
      <c r="A32" s="115" t="s">
        <v>1</v>
      </c>
      <c r="B32" s="116"/>
      <c r="C32" s="122"/>
      <c r="D32" s="26">
        <f>D29</f>
        <v>0</v>
      </c>
      <c r="E32" s="18" t="str">
        <f>IF(D32&lt;=6,"Y","N")</f>
        <v>Y</v>
      </c>
      <c r="F32" s="75"/>
      <c r="G32"/>
      <c r="H32"/>
      <c r="I32"/>
      <c r="J32"/>
    </row>
    <row r="33" spans="1:10" s="13" customFormat="1" x14ac:dyDescent="0.25">
      <c r="A33" s="115" t="s">
        <v>15</v>
      </c>
      <c r="B33" s="116"/>
      <c r="C33" s="122"/>
      <c r="D33" s="26">
        <f>SUM(E10,E15,E19,D29,E29)</f>
        <v>0</v>
      </c>
      <c r="E33" s="18" t="str">
        <f>IF(D33="","NA",IF(D33&gt;=30,"Y","N"))</f>
        <v>N</v>
      </c>
      <c r="F33" s="75"/>
      <c r="G33"/>
      <c r="H33"/>
      <c r="I33"/>
      <c r="J33"/>
    </row>
    <row r="34" spans="1:10" s="13" customFormat="1" x14ac:dyDescent="0.25">
      <c r="A34" s="115" t="s">
        <v>16</v>
      </c>
      <c r="B34" s="116"/>
      <c r="C34" s="122"/>
      <c r="D34" s="26">
        <f>G29</f>
        <v>0</v>
      </c>
      <c r="E34" s="69" t="s">
        <v>23</v>
      </c>
      <c r="F34" s="75"/>
      <c r="I34" s="66" t="s">
        <v>68</v>
      </c>
      <c r="J34"/>
    </row>
    <row r="35" spans="1:10" s="13" customFormat="1" ht="15.75" thickBot="1" x14ac:dyDescent="0.3">
      <c r="A35" s="113" t="s">
        <v>13</v>
      </c>
      <c r="B35" s="114"/>
      <c r="C35" s="130"/>
      <c r="D35" s="33">
        <f>SUM(D33:D34)</f>
        <v>0</v>
      </c>
      <c r="E35" s="65" t="str">
        <f>IF(AND(D35&gt;=33,COUNTIF(E31:E34,"N")=0),"Y","N")</f>
        <v>N</v>
      </c>
      <c r="F35" s="76"/>
      <c r="I35" s="13" t="str">
        <f>IF(COUNTIF(E31:E35,"N")&gt;0,"NOT YET","YES, CONGRATS!")</f>
        <v>NOT YET</v>
      </c>
      <c r="J35"/>
    </row>
    <row r="36" spans="1:10" x14ac:dyDescent="0.25">
      <c r="A36" s="8" t="s">
        <v>3</v>
      </c>
      <c r="B36" s="8"/>
      <c r="C36" s="8"/>
    </row>
    <row r="37" spans="1:10" x14ac:dyDescent="0.25">
      <c r="A37" s="9" t="s">
        <v>12</v>
      </c>
      <c r="B37" s="9"/>
      <c r="C37" s="9"/>
    </row>
    <row r="38" spans="1:10" x14ac:dyDescent="0.25">
      <c r="A38" s="60" t="s">
        <v>63</v>
      </c>
      <c r="B38" s="60"/>
      <c r="C38" s="10"/>
    </row>
    <row r="39" spans="1:10" x14ac:dyDescent="0.25">
      <c r="A39" s="9" t="s">
        <v>14</v>
      </c>
      <c r="B39" s="9"/>
      <c r="C39" s="9"/>
    </row>
    <row r="40" spans="1:10" x14ac:dyDescent="0.25">
      <c r="A40" s="9" t="s">
        <v>29</v>
      </c>
      <c r="B40" s="9"/>
      <c r="C40" s="9"/>
    </row>
    <row r="41" spans="1:10" s="16" customFormat="1" x14ac:dyDescent="0.25">
      <c r="A41" s="137" t="s">
        <v>93</v>
      </c>
      <c r="B41" s="138"/>
      <c r="C41" s="123" t="s">
        <v>69</v>
      </c>
      <c r="D41" s="124"/>
      <c r="E41" s="81"/>
      <c r="F41" s="125" t="s">
        <v>70</v>
      </c>
      <c r="G41" s="126"/>
      <c r="H41" s="2"/>
      <c r="J41"/>
    </row>
    <row r="42" spans="1:10" ht="15.75" x14ac:dyDescent="0.25">
      <c r="A42" s="133" t="s">
        <v>26</v>
      </c>
      <c r="B42" s="134"/>
      <c r="C42" s="131"/>
      <c r="D42" s="131"/>
      <c r="E42" s="131"/>
      <c r="F42" s="131"/>
      <c r="G42" s="131"/>
      <c r="H42" s="131"/>
    </row>
    <row r="43" spans="1:10" ht="15.75" x14ac:dyDescent="0.25">
      <c r="A43" s="135" t="s">
        <v>27</v>
      </c>
      <c r="B43" s="136"/>
      <c r="C43" s="132"/>
      <c r="D43" s="132"/>
      <c r="E43" s="132"/>
      <c r="F43" s="132"/>
      <c r="G43" s="132"/>
      <c r="H43" s="132"/>
    </row>
    <row r="44" spans="1:10" ht="18.75" x14ac:dyDescent="0.3">
      <c r="A44" s="127" t="s">
        <v>28</v>
      </c>
      <c r="B44" s="128"/>
      <c r="C44" s="129"/>
      <c r="D44" s="129"/>
      <c r="E44" s="129"/>
      <c r="F44" s="129"/>
      <c r="G44" s="129"/>
      <c r="H44" s="129"/>
    </row>
    <row r="50" spans="10:10" x14ac:dyDescent="0.25">
      <c r="J50" s="88" t="s">
        <v>87</v>
      </c>
    </row>
  </sheetData>
  <mergeCells count="43">
    <mergeCell ref="A31:C31"/>
    <mergeCell ref="A33:C33"/>
    <mergeCell ref="C41:D41"/>
    <mergeCell ref="F41:G41"/>
    <mergeCell ref="A44:B44"/>
    <mergeCell ref="C44:H44"/>
    <mergeCell ref="A34:C34"/>
    <mergeCell ref="A35:C35"/>
    <mergeCell ref="C42:H42"/>
    <mergeCell ref="C43:H43"/>
    <mergeCell ref="A42:B42"/>
    <mergeCell ref="A43:B43"/>
    <mergeCell ref="A41:B41"/>
    <mergeCell ref="A30:C30"/>
    <mergeCell ref="A1:H1"/>
    <mergeCell ref="A32:C32"/>
    <mergeCell ref="A18:C18"/>
    <mergeCell ref="A8:C8"/>
    <mergeCell ref="A7:C7"/>
    <mergeCell ref="A17:C17"/>
    <mergeCell ref="A16:C16"/>
    <mergeCell ref="A14:C14"/>
    <mergeCell ref="B2:E2"/>
    <mergeCell ref="B3:E3"/>
    <mergeCell ref="A15:D15"/>
    <mergeCell ref="A19:D19"/>
    <mergeCell ref="G2:H2"/>
    <mergeCell ref="A22:B22"/>
    <mergeCell ref="A21:B21"/>
    <mergeCell ref="G3:H3"/>
    <mergeCell ref="C4:F4"/>
    <mergeCell ref="G4:H4"/>
    <mergeCell ref="A27:B27"/>
    <mergeCell ref="A29:C29"/>
    <mergeCell ref="A26:B26"/>
    <mergeCell ref="A25:B25"/>
    <mergeCell ref="A24:B24"/>
    <mergeCell ref="A6:C6"/>
    <mergeCell ref="A10:D10"/>
    <mergeCell ref="A13:C13"/>
    <mergeCell ref="A12:C12"/>
    <mergeCell ref="A9:C9"/>
    <mergeCell ref="A11:C11"/>
  </mergeCells>
  <dataValidations count="3">
    <dataValidation type="list" allowBlank="1" showInputMessage="1" showErrorMessage="1" sqref="D12">
      <formula1>"6331"</formula1>
    </dataValidation>
    <dataValidation type="list" allowBlank="1" showInputMessage="1" showErrorMessage="1" sqref="D14">
      <formula1>"6421,6431"</formula1>
    </dataValidation>
    <dataValidation type="list" allowBlank="1" showInputMessage="1" showErrorMessage="1" sqref="D13">
      <formula1>"6321,6341"</formula1>
    </dataValidation>
  </dataValidations>
  <pageMargins left="0.7" right="0.7" top="0.5" bottom="0.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Sheet1!$N$2:$N$10</xm:f>
          </x14:formula1>
          <xm:sqref>D17:D18</xm:sqref>
        </x14:dataValidation>
        <x14:dataValidation type="list" allowBlank="1" showInputMessage="1" showErrorMessage="1">
          <x14:formula1>
            <xm:f>Sheet1!$M$2:$M$12</xm:f>
          </x14:formula1>
          <xm:sqref>D7:D9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145" zoomScaleNormal="145" workbookViewId="0">
      <selection activeCell="E24" sqref="E24"/>
    </sheetView>
  </sheetViews>
  <sheetFormatPr defaultRowHeight="15" x14ac:dyDescent="0.25"/>
  <cols>
    <col min="1" max="1" width="3.28515625" bestFit="1" customWidth="1"/>
    <col min="2" max="2" width="4" bestFit="1" customWidth="1"/>
    <col min="3" max="3" width="3.7109375" customWidth="1"/>
    <col min="4" max="4" width="9.5703125" style="29" customWidth="1"/>
    <col min="5" max="5" width="6.140625" style="29" customWidth="1"/>
    <col min="6" max="6" width="4.140625" style="29" bestFit="1" customWidth="1"/>
    <col min="7" max="7" width="9.42578125" style="47" bestFit="1" customWidth="1"/>
    <col min="8" max="8" width="4.7109375" bestFit="1" customWidth="1"/>
    <col min="9" max="9" width="3.28515625" customWidth="1"/>
    <col min="10" max="10" width="4.7109375" customWidth="1"/>
    <col min="11" max="11" width="12.85546875" customWidth="1"/>
  </cols>
  <sheetData>
    <row r="1" spans="1:16" ht="18.75" x14ac:dyDescent="0.3">
      <c r="A1" s="27" t="s">
        <v>30</v>
      </c>
      <c r="B1" s="32">
        <v>4</v>
      </c>
      <c r="C1" s="1"/>
      <c r="D1" s="48" t="s">
        <v>47</v>
      </c>
      <c r="E1" s="48" t="s">
        <v>41</v>
      </c>
      <c r="F1" s="49" t="s">
        <v>16</v>
      </c>
      <c r="G1" s="49" t="s">
        <v>49</v>
      </c>
      <c r="H1" s="50" t="s">
        <v>57</v>
      </c>
      <c r="I1" s="45"/>
      <c r="J1" s="45" t="s">
        <v>50</v>
      </c>
      <c r="K1" s="45" t="s">
        <v>51</v>
      </c>
      <c r="M1" s="49" t="s">
        <v>56</v>
      </c>
      <c r="N1" s="49" t="s">
        <v>58</v>
      </c>
      <c r="O1" s="49" t="s">
        <v>82</v>
      </c>
      <c r="P1" s="50" t="s">
        <v>59</v>
      </c>
    </row>
    <row r="2" spans="1:16" ht="18.75" x14ac:dyDescent="0.3">
      <c r="A2" s="27" t="s">
        <v>31</v>
      </c>
      <c r="B2" s="32">
        <v>3.7</v>
      </c>
      <c r="C2" s="1"/>
      <c r="D2" s="52">
        <v>5231</v>
      </c>
      <c r="E2" s="3">
        <v>2</v>
      </c>
      <c r="F2" s="3"/>
      <c r="G2" s="49" t="s">
        <v>50</v>
      </c>
      <c r="H2" s="50"/>
      <c r="I2" s="45"/>
      <c r="J2" s="45" t="s">
        <v>52</v>
      </c>
      <c r="K2" s="45" t="s">
        <v>53</v>
      </c>
      <c r="L2" s="60"/>
      <c r="M2" s="52">
        <v>5231</v>
      </c>
      <c r="N2" s="52">
        <v>5242</v>
      </c>
      <c r="O2" s="52" t="s">
        <v>76</v>
      </c>
      <c r="P2" s="1"/>
    </row>
    <row r="3" spans="1:16" x14ac:dyDescent="0.25">
      <c r="A3" s="27" t="s">
        <v>32</v>
      </c>
      <c r="B3" s="32">
        <v>3.3</v>
      </c>
      <c r="D3" s="52">
        <v>5232</v>
      </c>
      <c r="E3" s="3">
        <v>2</v>
      </c>
      <c r="F3" s="3"/>
      <c r="G3" s="49" t="s">
        <v>50</v>
      </c>
      <c r="H3" s="50"/>
      <c r="J3" s="45" t="s">
        <v>54</v>
      </c>
      <c r="K3" s="45" t="s">
        <v>48</v>
      </c>
      <c r="M3" s="52">
        <v>5232</v>
      </c>
      <c r="N3" s="52">
        <v>5243</v>
      </c>
      <c r="O3" s="52" t="s">
        <v>76</v>
      </c>
    </row>
    <row r="4" spans="1:16" x14ac:dyDescent="0.25">
      <c r="A4" s="27" t="s">
        <v>33</v>
      </c>
      <c r="B4" s="32">
        <v>3</v>
      </c>
      <c r="C4" s="13"/>
      <c r="D4" s="52">
        <v>5234</v>
      </c>
      <c r="E4" s="3">
        <v>3</v>
      </c>
      <c r="F4" s="3"/>
      <c r="G4" s="49"/>
      <c r="H4" s="50"/>
      <c r="I4" s="13"/>
      <c r="J4" s="13"/>
      <c r="K4" s="13"/>
      <c r="M4" s="52">
        <v>5241</v>
      </c>
      <c r="N4" s="52">
        <v>5343</v>
      </c>
      <c r="O4" s="52" t="s">
        <v>77</v>
      </c>
      <c r="P4" s="13"/>
    </row>
    <row r="5" spans="1:16" x14ac:dyDescent="0.25">
      <c r="A5" s="27" t="s">
        <v>34</v>
      </c>
      <c r="B5" s="32">
        <v>2.7</v>
      </c>
      <c r="C5" s="13"/>
      <c r="D5" s="52">
        <v>5235</v>
      </c>
      <c r="E5" s="3">
        <v>3</v>
      </c>
      <c r="F5" s="3"/>
      <c r="G5" s="49"/>
      <c r="H5" s="50"/>
      <c r="I5" s="13"/>
      <c r="J5" s="13"/>
      <c r="K5" s="13"/>
      <c r="M5" s="52">
        <v>5321</v>
      </c>
      <c r="N5" s="52">
        <v>5441</v>
      </c>
      <c r="O5" s="52" t="s">
        <v>78</v>
      </c>
      <c r="P5" s="13"/>
    </row>
    <row r="6" spans="1:16" x14ac:dyDescent="0.25">
      <c r="A6" s="27" t="s">
        <v>35</v>
      </c>
      <c r="B6" s="32">
        <v>2.2999999999999998</v>
      </c>
      <c r="C6" s="13"/>
      <c r="D6" s="52">
        <v>5236</v>
      </c>
      <c r="E6" s="3">
        <v>3</v>
      </c>
      <c r="F6" s="3"/>
      <c r="G6" s="49"/>
      <c r="H6" s="50"/>
      <c r="I6" s="13"/>
      <c r="J6" s="13"/>
      <c r="M6" s="52">
        <v>5331</v>
      </c>
      <c r="N6" s="52">
        <v>5462</v>
      </c>
      <c r="O6" s="52" t="s">
        <v>79</v>
      </c>
      <c r="P6" s="13"/>
    </row>
    <row r="7" spans="1:16" x14ac:dyDescent="0.25">
      <c r="A7" s="27" t="s">
        <v>36</v>
      </c>
      <c r="B7" s="32">
        <v>2</v>
      </c>
      <c r="C7" s="13"/>
      <c r="D7" s="52">
        <v>5239</v>
      </c>
      <c r="E7" s="3">
        <v>2</v>
      </c>
      <c r="F7" s="3"/>
      <c r="G7" s="49"/>
      <c r="H7" s="50"/>
      <c r="I7" s="13"/>
      <c r="J7" s="13"/>
      <c r="K7" s="13"/>
      <c r="M7" s="52">
        <v>5341</v>
      </c>
      <c r="N7" s="52">
        <v>5522</v>
      </c>
      <c r="O7" s="52" t="s">
        <v>80</v>
      </c>
      <c r="P7" s="13"/>
    </row>
    <row r="8" spans="1:16" x14ac:dyDescent="0.25">
      <c r="A8" s="27" t="s">
        <v>37</v>
      </c>
      <c r="B8" s="32">
        <v>1.7</v>
      </c>
      <c r="C8" s="13"/>
      <c r="D8" s="52">
        <v>5241</v>
      </c>
      <c r="E8" s="3">
        <v>2</v>
      </c>
      <c r="F8" s="3"/>
      <c r="G8" s="49" t="s">
        <v>50</v>
      </c>
      <c r="H8" s="50"/>
      <c r="I8" s="13"/>
      <c r="J8" s="13"/>
      <c r="K8" s="13"/>
      <c r="M8" s="52">
        <v>5421</v>
      </c>
      <c r="N8" s="63">
        <v>5523</v>
      </c>
      <c r="O8" s="85" t="s">
        <v>80</v>
      </c>
      <c r="P8" s="13"/>
    </row>
    <row r="9" spans="1:16" x14ac:dyDescent="0.25">
      <c r="A9" s="27" t="s">
        <v>38</v>
      </c>
      <c r="B9" s="32">
        <v>1.3</v>
      </c>
      <c r="C9" s="13"/>
      <c r="D9" s="52">
        <v>5242</v>
      </c>
      <c r="E9" s="3">
        <v>3</v>
      </c>
      <c r="F9" s="3"/>
      <c r="G9" s="49" t="s">
        <v>52</v>
      </c>
      <c r="H9" s="50"/>
      <c r="I9" s="13"/>
      <c r="J9" s="13"/>
      <c r="K9" s="13"/>
      <c r="M9" s="52">
        <v>5431</v>
      </c>
      <c r="N9" s="52">
        <v>5542</v>
      </c>
      <c r="O9" s="52" t="s">
        <v>81</v>
      </c>
      <c r="P9" s="13"/>
    </row>
    <row r="10" spans="1:16" x14ac:dyDescent="0.25">
      <c r="A10" s="27" t="s">
        <v>39</v>
      </c>
      <c r="B10" s="32">
        <v>1</v>
      </c>
      <c r="C10" s="13"/>
      <c r="D10" s="52">
        <v>5243</v>
      </c>
      <c r="E10" s="3">
        <v>3</v>
      </c>
      <c r="F10" s="3"/>
      <c r="G10" s="49" t="s">
        <v>52</v>
      </c>
      <c r="H10" s="50"/>
      <c r="I10" s="13"/>
      <c r="J10" s="13"/>
      <c r="K10" s="13"/>
      <c r="M10" s="52">
        <v>5461</v>
      </c>
      <c r="N10" s="58">
        <v>5544</v>
      </c>
      <c r="O10" s="59" t="s">
        <v>81</v>
      </c>
      <c r="P10" s="13"/>
    </row>
    <row r="11" spans="1:16" x14ac:dyDescent="0.25">
      <c r="A11" s="27" t="s">
        <v>40</v>
      </c>
      <c r="B11" s="32">
        <v>0</v>
      </c>
      <c r="C11" s="13"/>
      <c r="D11" s="52">
        <v>5245</v>
      </c>
      <c r="E11" s="3">
        <v>3</v>
      </c>
      <c r="F11" s="3"/>
      <c r="G11" s="49"/>
      <c r="H11" s="50"/>
      <c r="I11" s="13"/>
      <c r="J11" s="13"/>
      <c r="K11" s="13"/>
      <c r="M11" s="52">
        <v>5521</v>
      </c>
      <c r="N11" s="13"/>
      <c r="O11" s="13"/>
      <c r="P11" s="13"/>
    </row>
    <row r="12" spans="1:16" x14ac:dyDescent="0.25">
      <c r="A12" s="13"/>
      <c r="B12" s="13"/>
      <c r="C12" s="13"/>
      <c r="D12" s="52">
        <v>5249</v>
      </c>
      <c r="E12" s="3">
        <v>2</v>
      </c>
      <c r="F12" s="3"/>
      <c r="G12" s="49"/>
      <c r="H12" s="50"/>
      <c r="I12" s="13"/>
      <c r="J12" s="13"/>
      <c r="K12" s="13"/>
      <c r="M12" s="52">
        <v>5541</v>
      </c>
      <c r="N12" s="13"/>
      <c r="O12" s="13"/>
      <c r="P12" s="13"/>
    </row>
    <row r="13" spans="1:16" x14ac:dyDescent="0.25">
      <c r="A13" s="13"/>
      <c r="B13" s="13"/>
      <c r="C13" s="13"/>
      <c r="D13" s="52">
        <v>5321</v>
      </c>
      <c r="E13" s="3">
        <v>2</v>
      </c>
      <c r="F13" s="3"/>
      <c r="G13" s="49" t="s">
        <v>50</v>
      </c>
      <c r="H13" s="50"/>
      <c r="I13" s="13"/>
      <c r="J13" s="13"/>
      <c r="K13" s="13"/>
    </row>
    <row r="14" spans="1:16" x14ac:dyDescent="0.25">
      <c r="A14" s="13"/>
      <c r="B14" s="13"/>
      <c r="C14" s="13"/>
      <c r="D14" s="52">
        <v>5329</v>
      </c>
      <c r="E14" s="3">
        <v>2</v>
      </c>
      <c r="F14" s="3"/>
      <c r="G14" s="49"/>
      <c r="H14" s="50"/>
      <c r="I14" s="13"/>
      <c r="J14" s="13"/>
      <c r="K14" s="13"/>
    </row>
    <row r="15" spans="1:16" x14ac:dyDescent="0.25">
      <c r="A15" s="13"/>
      <c r="B15" s="13"/>
      <c r="C15" s="13"/>
      <c r="D15" s="52">
        <v>5331</v>
      </c>
      <c r="E15" s="3">
        <v>2</v>
      </c>
      <c r="F15" s="3"/>
      <c r="G15" s="49" t="s">
        <v>50</v>
      </c>
      <c r="H15" s="50"/>
      <c r="I15" s="13"/>
      <c r="J15" s="13"/>
      <c r="K15" s="13"/>
      <c r="L15" s="28" t="s">
        <v>66</v>
      </c>
    </row>
    <row r="16" spans="1:16" x14ac:dyDescent="0.25">
      <c r="A16" s="13"/>
      <c r="B16" s="13"/>
      <c r="C16" s="13"/>
      <c r="D16" s="52">
        <v>5339</v>
      </c>
      <c r="E16" s="3">
        <v>2</v>
      </c>
      <c r="F16" s="3"/>
      <c r="G16" s="49"/>
      <c r="H16" s="50"/>
      <c r="I16" s="13"/>
      <c r="J16" s="13"/>
      <c r="K16" s="13"/>
    </row>
    <row r="17" spans="1:11" x14ac:dyDescent="0.25">
      <c r="A17" s="13"/>
      <c r="B17" s="13"/>
      <c r="C17" s="13"/>
      <c r="D17" s="52">
        <v>5341</v>
      </c>
      <c r="E17" s="3">
        <v>2</v>
      </c>
      <c r="F17" s="3"/>
      <c r="G17" s="49" t="s">
        <v>50</v>
      </c>
      <c r="H17" s="50"/>
      <c r="I17" s="13"/>
      <c r="J17" s="13"/>
      <c r="K17" s="13"/>
    </row>
    <row r="18" spans="1:11" x14ac:dyDescent="0.25">
      <c r="A18" s="13"/>
      <c r="B18" s="13"/>
      <c r="C18" s="13"/>
      <c r="D18" s="52">
        <v>5343</v>
      </c>
      <c r="E18" s="3">
        <v>3</v>
      </c>
      <c r="F18" s="3"/>
      <c r="G18" s="49" t="s">
        <v>52</v>
      </c>
      <c r="H18" s="50"/>
      <c r="I18" s="13"/>
      <c r="J18" s="13"/>
      <c r="K18" s="13"/>
    </row>
    <row r="19" spans="1:11" x14ac:dyDescent="0.25">
      <c r="A19" s="13"/>
      <c r="B19" s="13"/>
      <c r="C19" s="13"/>
      <c r="D19" s="52">
        <v>5349</v>
      </c>
      <c r="E19" s="3">
        <v>2</v>
      </c>
      <c r="F19" s="3"/>
      <c r="G19" s="49"/>
      <c r="H19" s="50"/>
      <c r="I19" s="13"/>
      <c r="J19" s="13"/>
      <c r="K19" s="13"/>
    </row>
    <row r="20" spans="1:11" x14ac:dyDescent="0.25">
      <c r="A20" s="13"/>
      <c r="B20" s="13"/>
      <c r="C20" s="13"/>
      <c r="D20" s="52">
        <v>5351</v>
      </c>
      <c r="E20" s="3">
        <v>3</v>
      </c>
      <c r="F20" s="3"/>
      <c r="G20" s="49"/>
      <c r="H20" s="50"/>
      <c r="I20" s="13"/>
      <c r="J20" s="13"/>
      <c r="K20" s="13"/>
    </row>
    <row r="21" spans="1:11" x14ac:dyDescent="0.25">
      <c r="A21" s="13"/>
      <c r="B21" s="13"/>
      <c r="C21" s="13"/>
      <c r="D21" s="52">
        <v>5359</v>
      </c>
      <c r="E21" s="3">
        <v>2</v>
      </c>
      <c r="F21" s="3"/>
      <c r="G21" s="49"/>
      <c r="H21" s="50"/>
      <c r="I21" s="13"/>
      <c r="J21" s="13"/>
      <c r="K21" s="13"/>
    </row>
    <row r="22" spans="1:11" x14ac:dyDescent="0.25">
      <c r="A22" s="13"/>
      <c r="B22" s="13"/>
      <c r="C22" s="13"/>
      <c r="D22" s="52">
        <v>5361</v>
      </c>
      <c r="E22" s="3">
        <v>3</v>
      </c>
      <c r="F22" s="3"/>
      <c r="G22" s="49"/>
      <c r="H22" s="50"/>
      <c r="I22" s="13"/>
      <c r="J22" s="13"/>
      <c r="K22" s="13"/>
    </row>
    <row r="23" spans="1:11" x14ac:dyDescent="0.25">
      <c r="A23" s="13"/>
      <c r="B23" s="13"/>
      <c r="C23" s="13"/>
      <c r="D23" s="52">
        <v>5421</v>
      </c>
      <c r="E23" s="3">
        <v>2</v>
      </c>
      <c r="F23" s="3"/>
      <c r="G23" s="49" t="s">
        <v>50</v>
      </c>
      <c r="H23" s="50"/>
      <c r="I23" s="13"/>
      <c r="J23" s="13"/>
      <c r="K23" s="13"/>
    </row>
    <row r="24" spans="1:11" x14ac:dyDescent="0.25">
      <c r="A24" s="13"/>
      <c r="B24" s="13"/>
      <c r="C24" s="13"/>
      <c r="D24" s="52">
        <v>5429</v>
      </c>
      <c r="E24" s="3">
        <v>2</v>
      </c>
      <c r="F24" s="3"/>
      <c r="G24" s="49"/>
      <c r="H24" s="50"/>
      <c r="I24" s="13"/>
      <c r="J24" s="13"/>
      <c r="K24" s="13"/>
    </row>
    <row r="25" spans="1:11" x14ac:dyDescent="0.25">
      <c r="A25" s="13"/>
      <c r="B25" s="13"/>
      <c r="C25" s="13"/>
      <c r="D25" s="52">
        <v>5431</v>
      </c>
      <c r="E25" s="3">
        <v>2</v>
      </c>
      <c r="F25" s="3"/>
      <c r="G25" s="49" t="s">
        <v>50</v>
      </c>
      <c r="H25" s="50"/>
      <c r="I25" s="13"/>
      <c r="J25" s="13"/>
      <c r="K25" s="13"/>
    </row>
    <row r="26" spans="1:11" x14ac:dyDescent="0.25">
      <c r="A26" s="13"/>
      <c r="B26" s="13"/>
      <c r="C26" s="13"/>
      <c r="D26" s="52">
        <v>5432</v>
      </c>
      <c r="E26" s="3">
        <v>3</v>
      </c>
      <c r="F26" s="3"/>
      <c r="G26" s="49"/>
      <c r="H26" s="50"/>
      <c r="I26" s="13"/>
      <c r="J26" s="13"/>
      <c r="K26" s="13"/>
    </row>
    <row r="27" spans="1:11" x14ac:dyDescent="0.25">
      <c r="A27" s="13"/>
      <c r="B27" s="13"/>
      <c r="C27" s="13"/>
      <c r="D27" s="52">
        <v>5433</v>
      </c>
      <c r="E27" s="3">
        <v>3</v>
      </c>
      <c r="F27" s="3"/>
      <c r="G27" s="49"/>
      <c r="H27" s="50"/>
      <c r="I27" s="13"/>
      <c r="J27" s="13"/>
      <c r="K27" s="13"/>
    </row>
    <row r="28" spans="1:11" x14ac:dyDescent="0.25">
      <c r="A28" s="13"/>
      <c r="B28" s="13"/>
      <c r="C28" s="13"/>
      <c r="D28" s="52">
        <v>5434</v>
      </c>
      <c r="E28" s="3">
        <v>3</v>
      </c>
      <c r="F28" s="14"/>
      <c r="G28" s="49"/>
      <c r="H28" s="50"/>
      <c r="I28" s="13"/>
      <c r="J28" s="9"/>
      <c r="K28" s="13"/>
    </row>
    <row r="29" spans="1:11" x14ac:dyDescent="0.25">
      <c r="A29" s="13"/>
      <c r="B29" s="13"/>
      <c r="C29" s="13"/>
      <c r="D29" s="52">
        <v>5439</v>
      </c>
      <c r="E29" s="3">
        <v>2</v>
      </c>
      <c r="F29" s="14"/>
      <c r="G29" s="49"/>
      <c r="H29" s="50"/>
      <c r="I29" s="13"/>
      <c r="J29" s="10"/>
      <c r="K29" s="13"/>
    </row>
    <row r="30" spans="1:11" x14ac:dyDescent="0.25">
      <c r="A30" s="13"/>
      <c r="B30" s="13"/>
      <c r="C30" s="13"/>
      <c r="D30" s="52">
        <v>5441</v>
      </c>
      <c r="E30" s="3">
        <v>3</v>
      </c>
      <c r="F30" s="14"/>
      <c r="G30" s="49" t="s">
        <v>52</v>
      </c>
      <c r="H30" s="50"/>
      <c r="I30" s="13"/>
      <c r="J30" s="13"/>
      <c r="K30" s="13"/>
    </row>
    <row r="31" spans="1:11" x14ac:dyDescent="0.25">
      <c r="A31" s="13"/>
      <c r="B31" s="13"/>
      <c r="C31" s="13"/>
      <c r="D31" s="52">
        <v>5449</v>
      </c>
      <c r="E31" s="3">
        <v>2</v>
      </c>
      <c r="F31" s="14"/>
      <c r="G31" s="49"/>
      <c r="H31" s="50"/>
      <c r="I31" s="13"/>
      <c r="J31" s="13"/>
      <c r="K31" s="13"/>
    </row>
    <row r="32" spans="1:11" x14ac:dyDescent="0.25">
      <c r="A32" s="13"/>
      <c r="B32" s="13"/>
      <c r="C32" s="13"/>
      <c r="D32" s="52">
        <v>5461</v>
      </c>
      <c r="E32" s="3">
        <v>2</v>
      </c>
      <c r="F32" s="14"/>
      <c r="G32" s="49" t="s">
        <v>50</v>
      </c>
      <c r="H32" s="50"/>
      <c r="I32" s="13"/>
      <c r="J32" s="13"/>
      <c r="K32" s="13"/>
    </row>
    <row r="33" spans="1:11" x14ac:dyDescent="0.25">
      <c r="A33" s="13"/>
      <c r="B33" s="13"/>
      <c r="C33" s="13"/>
      <c r="D33" s="52">
        <v>5462</v>
      </c>
      <c r="E33" s="3">
        <v>3</v>
      </c>
      <c r="F33" s="14"/>
      <c r="G33" s="49" t="s">
        <v>52</v>
      </c>
      <c r="H33" s="50"/>
      <c r="I33" s="13"/>
      <c r="J33" s="13"/>
      <c r="K33" s="13"/>
    </row>
    <row r="34" spans="1:11" x14ac:dyDescent="0.25">
      <c r="A34" s="13"/>
      <c r="B34" s="13"/>
      <c r="C34" s="13"/>
      <c r="D34" s="52">
        <v>5463</v>
      </c>
      <c r="E34" s="3">
        <v>3</v>
      </c>
      <c r="F34" s="14"/>
      <c r="G34" s="49"/>
      <c r="H34" s="50"/>
      <c r="I34" s="13"/>
      <c r="J34" s="13"/>
      <c r="K34" s="13"/>
    </row>
    <row r="35" spans="1:11" x14ac:dyDescent="0.25">
      <c r="A35" s="13"/>
      <c r="B35" s="13"/>
      <c r="C35" s="13"/>
      <c r="D35" s="52">
        <v>5469</v>
      </c>
      <c r="E35" s="3">
        <v>2</v>
      </c>
      <c r="F35" s="14"/>
      <c r="G35" s="49"/>
      <c r="H35" s="50"/>
      <c r="I35" s="13"/>
      <c r="J35" s="13"/>
      <c r="K35" s="13"/>
    </row>
    <row r="36" spans="1:11" x14ac:dyDescent="0.25">
      <c r="A36" s="13"/>
      <c r="B36" s="13"/>
      <c r="C36" s="13"/>
      <c r="D36" s="52">
        <v>5472</v>
      </c>
      <c r="E36" s="3">
        <v>3</v>
      </c>
      <c r="F36" s="14"/>
      <c r="G36" s="49"/>
      <c r="H36" s="50"/>
      <c r="I36" s="13"/>
      <c r="J36" s="13"/>
      <c r="K36" s="13"/>
    </row>
    <row r="37" spans="1:11" x14ac:dyDescent="0.25">
      <c r="A37" s="13"/>
      <c r="B37" s="13"/>
      <c r="C37" s="13"/>
      <c r="D37" s="52">
        <v>5473</v>
      </c>
      <c r="E37" s="3">
        <v>3</v>
      </c>
      <c r="F37" s="14"/>
      <c r="G37" s="49"/>
      <c r="H37" s="50"/>
      <c r="I37" s="13"/>
      <c r="J37" s="13"/>
      <c r="K37" s="13"/>
    </row>
    <row r="38" spans="1:11" x14ac:dyDescent="0.25">
      <c r="A38" s="13"/>
      <c r="B38" s="13"/>
      <c r="C38" s="13"/>
      <c r="D38" s="52">
        <v>5479</v>
      </c>
      <c r="E38" s="3">
        <v>2</v>
      </c>
      <c r="F38" s="14"/>
      <c r="G38" s="49"/>
      <c r="H38" s="50"/>
      <c r="I38" s="13"/>
      <c r="J38" s="13"/>
      <c r="K38" s="13"/>
    </row>
    <row r="39" spans="1:11" x14ac:dyDescent="0.25">
      <c r="A39" s="13"/>
      <c r="B39" s="13"/>
      <c r="C39" s="13"/>
      <c r="D39" s="52">
        <v>5501</v>
      </c>
      <c r="E39" s="3">
        <v>1</v>
      </c>
      <c r="F39" s="14"/>
      <c r="G39" s="49"/>
      <c r="H39" s="50"/>
      <c r="I39" s="13"/>
      <c r="J39" s="13"/>
      <c r="K39" s="13"/>
    </row>
    <row r="40" spans="1:11" x14ac:dyDescent="0.25">
      <c r="A40" s="13"/>
      <c r="B40" s="13"/>
      <c r="C40" s="13"/>
      <c r="D40" s="52">
        <v>5521</v>
      </c>
      <c r="E40" s="3">
        <v>2</v>
      </c>
      <c r="F40" s="14"/>
      <c r="G40" s="49" t="s">
        <v>50</v>
      </c>
      <c r="H40" s="50"/>
      <c r="I40" s="13"/>
      <c r="J40" s="13"/>
      <c r="K40" s="13"/>
    </row>
    <row r="41" spans="1:11" x14ac:dyDescent="0.25">
      <c r="A41" s="13"/>
      <c r="B41" s="13"/>
      <c r="C41" s="13"/>
      <c r="D41" s="52">
        <v>5522</v>
      </c>
      <c r="E41" s="3">
        <v>3</v>
      </c>
      <c r="F41" s="14"/>
      <c r="G41" s="49" t="s">
        <v>52</v>
      </c>
      <c r="H41" s="50"/>
      <c r="I41" s="13"/>
      <c r="J41" s="13"/>
      <c r="K41" s="13"/>
    </row>
    <row r="42" spans="1:11" x14ac:dyDescent="0.25">
      <c r="A42" s="13"/>
      <c r="B42" s="13"/>
      <c r="C42" s="13"/>
      <c r="D42" s="52">
        <v>5523</v>
      </c>
      <c r="E42" s="3">
        <v>3</v>
      </c>
      <c r="F42" s="14"/>
      <c r="G42" s="49" t="s">
        <v>52</v>
      </c>
      <c r="H42" s="50"/>
      <c r="I42" s="13"/>
      <c r="J42" s="13"/>
      <c r="K42" s="13"/>
    </row>
    <row r="43" spans="1:11" x14ac:dyDescent="0.25">
      <c r="A43" s="13"/>
      <c r="B43" s="13"/>
      <c r="C43" s="13"/>
      <c r="D43" s="52">
        <v>5524</v>
      </c>
      <c r="E43" s="3">
        <v>3</v>
      </c>
      <c r="F43" s="14"/>
      <c r="G43" s="49"/>
      <c r="H43" s="50"/>
      <c r="I43" s="13"/>
      <c r="J43" s="13"/>
      <c r="K43" s="13"/>
    </row>
    <row r="44" spans="1:11" x14ac:dyDescent="0.25">
      <c r="A44" s="13"/>
      <c r="B44" s="13"/>
      <c r="C44" s="13"/>
      <c r="D44" s="52">
        <v>5525</v>
      </c>
      <c r="E44" s="3">
        <v>3</v>
      </c>
      <c r="F44" s="14"/>
      <c r="G44" s="49"/>
      <c r="H44" s="50"/>
      <c r="I44" s="13"/>
      <c r="J44" s="13"/>
      <c r="K44" s="13"/>
    </row>
    <row r="45" spans="1:11" x14ac:dyDescent="0.25">
      <c r="A45" s="13"/>
      <c r="B45" s="13"/>
      <c r="C45" s="13"/>
      <c r="D45" s="52">
        <v>5526</v>
      </c>
      <c r="E45" s="3">
        <v>3</v>
      </c>
      <c r="F45" s="14"/>
      <c r="G45" s="49"/>
      <c r="H45" s="50"/>
      <c r="I45" s="13"/>
      <c r="J45" s="13"/>
      <c r="K45" s="13"/>
    </row>
    <row r="46" spans="1:11" x14ac:dyDescent="0.25">
      <c r="D46" s="52">
        <v>5531</v>
      </c>
      <c r="E46" s="3">
        <v>3</v>
      </c>
      <c r="F46" s="3"/>
      <c r="G46" s="49"/>
      <c r="H46" s="50"/>
    </row>
    <row r="47" spans="1:11" x14ac:dyDescent="0.25">
      <c r="D47" s="52">
        <v>5539</v>
      </c>
      <c r="E47" s="3">
        <v>2</v>
      </c>
      <c r="F47" s="3"/>
      <c r="G47" s="49"/>
      <c r="H47" s="50"/>
    </row>
    <row r="48" spans="1:11" x14ac:dyDescent="0.25">
      <c r="D48" s="52">
        <v>5541</v>
      </c>
      <c r="E48" s="3">
        <v>2</v>
      </c>
      <c r="F48" s="3"/>
      <c r="G48" s="49" t="s">
        <v>50</v>
      </c>
      <c r="H48" s="50"/>
    </row>
    <row r="49" spans="4:8" x14ac:dyDescent="0.25">
      <c r="D49" s="52">
        <v>5542</v>
      </c>
      <c r="E49" s="3">
        <v>3</v>
      </c>
      <c r="F49" s="3"/>
      <c r="G49" s="49" t="s">
        <v>52</v>
      </c>
      <c r="H49" s="50"/>
    </row>
    <row r="50" spans="4:8" x14ac:dyDescent="0.25">
      <c r="D50" s="52">
        <v>5543</v>
      </c>
      <c r="E50" s="3">
        <v>3</v>
      </c>
      <c r="F50" s="3"/>
      <c r="G50" s="49"/>
      <c r="H50" s="50"/>
    </row>
    <row r="51" spans="4:8" x14ac:dyDescent="0.25">
      <c r="D51" s="52">
        <v>5544</v>
      </c>
      <c r="E51" s="3">
        <v>3</v>
      </c>
      <c r="F51" s="3"/>
      <c r="G51" s="49" t="s">
        <v>52</v>
      </c>
      <c r="H51" s="50"/>
    </row>
    <row r="52" spans="4:8" x14ac:dyDescent="0.25">
      <c r="D52" s="52">
        <v>5545</v>
      </c>
      <c r="E52" s="3">
        <v>3</v>
      </c>
      <c r="F52" s="3"/>
      <c r="G52" s="49"/>
      <c r="H52" s="50"/>
    </row>
    <row r="53" spans="4:8" x14ac:dyDescent="0.25">
      <c r="D53" s="52">
        <v>5559</v>
      </c>
      <c r="E53" s="3">
        <v>2</v>
      </c>
      <c r="F53" s="3"/>
      <c r="G53" s="49"/>
      <c r="H53" s="50"/>
    </row>
    <row r="54" spans="4:8" x14ac:dyDescent="0.25">
      <c r="D54" s="52">
        <v>5891</v>
      </c>
      <c r="E54" s="3">
        <v>3</v>
      </c>
      <c r="F54" s="3"/>
      <c r="G54" s="49"/>
      <c r="H54" s="50"/>
    </row>
    <row r="55" spans="4:8" x14ac:dyDescent="0.25">
      <c r="D55" s="52">
        <v>5911</v>
      </c>
      <c r="E55" s="3">
        <v>4</v>
      </c>
      <c r="F55" s="3"/>
      <c r="G55" s="49"/>
      <c r="H55" s="50"/>
    </row>
    <row r="56" spans="4:8" x14ac:dyDescent="0.25">
      <c r="D56" s="52">
        <v>5912</v>
      </c>
      <c r="E56" s="3">
        <v>4</v>
      </c>
      <c r="F56" s="3"/>
      <c r="G56" s="49"/>
      <c r="H56" s="50"/>
    </row>
    <row r="57" spans="4:8" x14ac:dyDescent="0.25">
      <c r="D57" s="52">
        <v>5913</v>
      </c>
      <c r="E57" s="3">
        <v>4</v>
      </c>
      <c r="F57" s="3"/>
      <c r="G57" s="49"/>
      <c r="H57" s="50"/>
    </row>
    <row r="58" spans="4:8" x14ac:dyDescent="0.25">
      <c r="D58" s="52">
        <v>5914</v>
      </c>
      <c r="E58" s="3">
        <v>4</v>
      </c>
      <c r="F58" s="3"/>
      <c r="G58" s="49"/>
      <c r="H58" s="50"/>
    </row>
    <row r="59" spans="4:8" x14ac:dyDescent="0.25">
      <c r="D59" s="52">
        <v>5915</v>
      </c>
      <c r="E59" s="3">
        <v>4</v>
      </c>
      <c r="F59" s="3"/>
      <c r="G59" s="49"/>
      <c r="H59" s="50"/>
    </row>
    <row r="60" spans="4:8" x14ac:dyDescent="0.25">
      <c r="D60" s="3">
        <v>6193</v>
      </c>
      <c r="E60" s="46" t="s">
        <v>55</v>
      </c>
      <c r="F60" s="3" t="s">
        <v>16</v>
      </c>
      <c r="G60" s="49"/>
      <c r="H60" s="50"/>
    </row>
    <row r="61" spans="4:8" x14ac:dyDescent="0.25">
      <c r="D61" s="52">
        <v>6231</v>
      </c>
      <c r="E61" s="3">
        <v>3</v>
      </c>
      <c r="F61" s="3"/>
      <c r="G61" s="49"/>
      <c r="H61" s="50"/>
    </row>
    <row r="62" spans="4:8" x14ac:dyDescent="0.25">
      <c r="D62" s="52">
        <v>6239</v>
      </c>
      <c r="E62" s="3" t="s">
        <v>42</v>
      </c>
      <c r="F62" s="3" t="s">
        <v>16</v>
      </c>
      <c r="G62" s="49"/>
      <c r="H62" s="50"/>
    </row>
    <row r="63" spans="4:8" x14ac:dyDescent="0.25">
      <c r="D63" s="52">
        <v>6249</v>
      </c>
      <c r="E63" s="3" t="s">
        <v>42</v>
      </c>
      <c r="F63" s="3" t="s">
        <v>16</v>
      </c>
      <c r="G63" s="49"/>
      <c r="H63" s="50"/>
    </row>
    <row r="64" spans="4:8" x14ac:dyDescent="0.25">
      <c r="D64" s="52">
        <v>6321</v>
      </c>
      <c r="E64" s="3">
        <v>3</v>
      </c>
      <c r="F64" s="3"/>
      <c r="G64" s="49" t="s">
        <v>54</v>
      </c>
      <c r="H64" s="50"/>
    </row>
    <row r="65" spans="4:8" x14ac:dyDescent="0.25">
      <c r="D65" s="52">
        <v>6329</v>
      </c>
      <c r="E65" s="3" t="s">
        <v>42</v>
      </c>
      <c r="F65" s="3" t="s">
        <v>16</v>
      </c>
      <c r="G65" s="49"/>
      <c r="H65" s="50"/>
    </row>
    <row r="66" spans="4:8" x14ac:dyDescent="0.25">
      <c r="D66" s="52">
        <v>6331</v>
      </c>
      <c r="E66" s="3">
        <v>3</v>
      </c>
      <c r="F66" s="3"/>
      <c r="G66" s="49" t="s">
        <v>54</v>
      </c>
      <c r="H66" s="50"/>
    </row>
    <row r="67" spans="4:8" x14ac:dyDescent="0.25">
      <c r="D67" s="52">
        <v>6332</v>
      </c>
      <c r="E67" s="3">
        <v>3</v>
      </c>
      <c r="F67" s="3"/>
      <c r="G67" s="49"/>
      <c r="H67" s="50"/>
    </row>
    <row r="68" spans="4:8" x14ac:dyDescent="0.25">
      <c r="D68" s="52">
        <v>6333</v>
      </c>
      <c r="E68" s="3">
        <v>3</v>
      </c>
      <c r="F68" s="3"/>
      <c r="G68" s="49"/>
      <c r="H68" s="50"/>
    </row>
    <row r="69" spans="4:8" x14ac:dyDescent="0.25">
      <c r="D69" s="52">
        <v>6339</v>
      </c>
      <c r="E69" s="3" t="s">
        <v>42</v>
      </c>
      <c r="F69" s="3" t="s">
        <v>16</v>
      </c>
      <c r="G69" s="49"/>
      <c r="H69" s="50"/>
    </row>
    <row r="70" spans="4:8" x14ac:dyDescent="0.25">
      <c r="D70" s="52">
        <v>6341</v>
      </c>
      <c r="E70" s="3">
        <v>3</v>
      </c>
      <c r="F70" s="3"/>
      <c r="G70" s="49" t="s">
        <v>54</v>
      </c>
      <c r="H70" s="50"/>
    </row>
    <row r="71" spans="4:8" x14ac:dyDescent="0.25">
      <c r="D71" s="52">
        <v>6349</v>
      </c>
      <c r="E71" s="3" t="s">
        <v>42</v>
      </c>
      <c r="F71" s="3" t="s">
        <v>16</v>
      </c>
      <c r="G71" s="49"/>
      <c r="H71" s="50"/>
    </row>
    <row r="72" spans="4:8" x14ac:dyDescent="0.25">
      <c r="D72" s="52">
        <v>6359</v>
      </c>
      <c r="E72" s="3" t="s">
        <v>42</v>
      </c>
      <c r="F72" s="3" t="s">
        <v>16</v>
      </c>
      <c r="G72" s="49"/>
      <c r="H72" s="50"/>
    </row>
    <row r="73" spans="4:8" x14ac:dyDescent="0.25">
      <c r="D73" s="52">
        <v>6421</v>
      </c>
      <c r="E73" s="3">
        <v>3</v>
      </c>
      <c r="F73" s="3"/>
      <c r="G73" s="49" t="s">
        <v>54</v>
      </c>
      <c r="H73" s="50"/>
    </row>
    <row r="74" spans="4:8" x14ac:dyDescent="0.25">
      <c r="D74" s="52">
        <v>6422</v>
      </c>
      <c r="E74" s="3">
        <v>3</v>
      </c>
      <c r="F74" s="3"/>
      <c r="G74" s="49"/>
      <c r="H74" s="50"/>
    </row>
    <row r="75" spans="4:8" x14ac:dyDescent="0.25">
      <c r="D75" s="52">
        <v>6429</v>
      </c>
      <c r="E75" s="3" t="s">
        <v>42</v>
      </c>
      <c r="F75" s="3" t="s">
        <v>16</v>
      </c>
      <c r="G75" s="49"/>
      <c r="H75" s="50"/>
    </row>
    <row r="76" spans="4:8" x14ac:dyDescent="0.25">
      <c r="D76" s="52">
        <v>6431</v>
      </c>
      <c r="E76" s="3">
        <v>3</v>
      </c>
      <c r="F76" s="3"/>
      <c r="G76" s="49" t="s">
        <v>54</v>
      </c>
      <c r="H76" s="50"/>
    </row>
    <row r="77" spans="4:8" x14ac:dyDescent="0.25">
      <c r="D77" s="52">
        <v>6439</v>
      </c>
      <c r="E77" s="3" t="s">
        <v>42</v>
      </c>
      <c r="F77" s="3" t="s">
        <v>16</v>
      </c>
      <c r="G77" s="49"/>
      <c r="H77" s="50"/>
    </row>
    <row r="78" spans="4:8" x14ac:dyDescent="0.25">
      <c r="D78" s="52">
        <v>6441</v>
      </c>
      <c r="E78" s="3">
        <v>3</v>
      </c>
      <c r="F78" s="3"/>
      <c r="G78" s="49"/>
      <c r="H78" s="50"/>
    </row>
    <row r="79" spans="4:8" x14ac:dyDescent="0.25">
      <c r="D79" s="52">
        <v>6449</v>
      </c>
      <c r="E79" s="3" t="s">
        <v>42</v>
      </c>
      <c r="F79" s="3" t="s">
        <v>16</v>
      </c>
      <c r="G79" s="49"/>
      <c r="H79" s="50"/>
    </row>
    <row r="80" spans="4:8" x14ac:dyDescent="0.25">
      <c r="D80" s="52">
        <v>6461</v>
      </c>
      <c r="E80" s="3">
        <v>3</v>
      </c>
      <c r="F80" s="3"/>
      <c r="G80" s="49"/>
      <c r="H80" s="50"/>
    </row>
    <row r="81" spans="4:8" x14ac:dyDescent="0.25">
      <c r="D81" s="3" t="s">
        <v>43</v>
      </c>
      <c r="E81" s="3" t="s">
        <v>42</v>
      </c>
      <c r="F81" s="3" t="s">
        <v>16</v>
      </c>
      <c r="G81" s="49"/>
      <c r="H81" s="50"/>
    </row>
    <row r="82" spans="4:8" x14ac:dyDescent="0.25">
      <c r="D82" s="3" t="s">
        <v>44</v>
      </c>
      <c r="E82" s="3" t="s">
        <v>42</v>
      </c>
      <c r="F82" s="3" t="s">
        <v>16</v>
      </c>
      <c r="G82" s="49"/>
      <c r="H82" s="50"/>
    </row>
    <row r="83" spans="4:8" x14ac:dyDescent="0.25">
      <c r="D83" s="3" t="s">
        <v>45</v>
      </c>
      <c r="E83" s="3" t="s">
        <v>42</v>
      </c>
      <c r="F83" s="3" t="s">
        <v>16</v>
      </c>
      <c r="G83" s="49"/>
      <c r="H83" s="50"/>
    </row>
    <row r="84" spans="4:8" x14ac:dyDescent="0.25">
      <c r="D84" s="3" t="s">
        <v>46</v>
      </c>
      <c r="E84" s="3" t="s">
        <v>42</v>
      </c>
      <c r="F84" s="3" t="s">
        <v>16</v>
      </c>
      <c r="G84" s="49"/>
      <c r="H84" s="50"/>
    </row>
    <row r="85" spans="4:8" x14ac:dyDescent="0.25">
      <c r="D85" s="3">
        <v>6998</v>
      </c>
      <c r="E85" s="46" t="s">
        <v>55</v>
      </c>
      <c r="F85" s="3" t="s">
        <v>16</v>
      </c>
      <c r="G85" s="49"/>
      <c r="H85" s="50"/>
    </row>
    <row r="86" spans="4:8" x14ac:dyDescent="0.25">
      <c r="D86" s="3">
        <v>6999</v>
      </c>
      <c r="E86" s="46" t="s">
        <v>55</v>
      </c>
      <c r="F86" s="3" t="s">
        <v>16</v>
      </c>
      <c r="G86" s="49"/>
      <c r="H86" s="50"/>
    </row>
    <row r="87" spans="4:8" x14ac:dyDescent="0.25">
      <c r="D87" s="3">
        <v>8998</v>
      </c>
      <c r="E87" s="46" t="s">
        <v>55</v>
      </c>
      <c r="F87" s="3" t="s">
        <v>16</v>
      </c>
      <c r="G87" s="49"/>
      <c r="H87" s="50"/>
    </row>
    <row r="88" spans="4:8" x14ac:dyDescent="0.25">
      <c r="D88" s="3">
        <v>8999</v>
      </c>
      <c r="E88" s="46" t="s">
        <v>55</v>
      </c>
      <c r="F88" s="3" t="s">
        <v>16</v>
      </c>
      <c r="G88" s="49"/>
      <c r="H8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CourseworkNoProj</vt:lpstr>
      <vt:lpstr>Sheet1</vt:lpstr>
      <vt:lpstr>CourseworkNoProj!Print_Area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</dc:creator>
  <cp:lastModifiedBy>reeves</cp:lastModifiedBy>
  <cp:lastPrinted>2014-12-18T21:38:55Z</cp:lastPrinted>
  <dcterms:created xsi:type="dcterms:W3CDTF">2014-01-23T16:53:44Z</dcterms:created>
  <dcterms:modified xsi:type="dcterms:W3CDTF">2015-01-03T04:01:47Z</dcterms:modified>
</cp:coreProperties>
</file>